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P\CTA PUB ANUAL 2020 JAPAC\"/>
    </mc:Choice>
  </mc:AlternateContent>
  <xr:revisionPtr revIDLastSave="0" documentId="13_ncr:1_{7F56C2C3-261E-41C1-AD9B-4A2B809C1393}" xr6:coauthVersionLast="45" xr6:coauthVersionMax="45" xr10:uidLastSave="{00000000-0000-0000-0000-000000000000}"/>
  <bookViews>
    <workbookView xWindow="-108" yWindow="-108" windowWidth="23256" windowHeight="12576" tabRatio="885" activeTab="1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48" i="4"/>
  <c r="E54" i="4"/>
  <c r="H54" i="4" s="1"/>
  <c r="E52" i="4"/>
  <c r="H52" i="4" s="1"/>
  <c r="E50" i="4"/>
  <c r="H50" i="4" s="1"/>
  <c r="E48" i="4"/>
  <c r="E46" i="4"/>
  <c r="H46" i="4" s="1"/>
  <c r="E44" i="4"/>
  <c r="H44" i="4" s="1"/>
  <c r="E42" i="4"/>
  <c r="C56" i="4"/>
  <c r="G34" i="4"/>
  <c r="F34" i="4"/>
  <c r="H31" i="4"/>
  <c r="E32" i="4"/>
  <c r="H32" i="4" s="1"/>
  <c r="E31" i="4"/>
  <c r="E30" i="4"/>
  <c r="H30" i="4" s="1"/>
  <c r="E29" i="4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E34" i="4" l="1"/>
  <c r="E56" i="4"/>
  <c r="H29" i="4"/>
  <c r="H34" i="4"/>
  <c r="H42" i="4"/>
  <c r="H56" i="4" s="1"/>
  <c r="H20" i="4"/>
  <c r="E20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12" i="6" s="1"/>
  <c r="H75" i="6"/>
  <c r="H70" i="6"/>
  <c r="H59" i="6"/>
  <c r="H55" i="6"/>
  <c r="H54" i="6"/>
  <c r="H39" i="6"/>
  <c r="H34" i="6"/>
  <c r="H27" i="6"/>
  <c r="H11" i="6"/>
  <c r="H9" i="6"/>
  <c r="E76" i="6"/>
  <c r="H76" i="6" s="1"/>
  <c r="E75" i="6"/>
  <c r="E74" i="6"/>
  <c r="H74" i="6" s="1"/>
  <c r="E73" i="6"/>
  <c r="H73" i="6" s="1"/>
  <c r="E72" i="6"/>
  <c r="H72" i="6" s="1"/>
  <c r="E71" i="6"/>
  <c r="H71" i="6" s="1"/>
  <c r="E70" i="6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E58" i="6"/>
  <c r="H58" i="6" s="1"/>
  <c r="E56" i="6"/>
  <c r="H56" i="6" s="1"/>
  <c r="E55" i="6"/>
  <c r="E54" i="6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E38" i="6"/>
  <c r="H38" i="6" s="1"/>
  <c r="E37" i="6"/>
  <c r="H37" i="6" s="1"/>
  <c r="E36" i="6"/>
  <c r="H36" i="6" s="1"/>
  <c r="E35" i="6"/>
  <c r="H35" i="6" s="1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E65" i="6" s="1"/>
  <c r="H65" i="6" s="1"/>
  <c r="C57" i="6"/>
  <c r="C53" i="6"/>
  <c r="C43" i="6"/>
  <c r="C33" i="6"/>
  <c r="C23" i="6"/>
  <c r="C13" i="6"/>
  <c r="C5" i="6"/>
  <c r="H25" i="5" l="1"/>
  <c r="E57" i="6"/>
  <c r="H57" i="6" s="1"/>
  <c r="E53" i="6"/>
  <c r="H53" i="6" s="1"/>
  <c r="C42" i="5"/>
  <c r="E16" i="8"/>
  <c r="E43" i="6"/>
  <c r="H43" i="6" s="1"/>
  <c r="E33" i="6"/>
  <c r="H33" i="6" s="1"/>
  <c r="E23" i="6"/>
  <c r="H23" i="6" s="1"/>
  <c r="E13" i="6"/>
  <c r="H13" i="6" s="1"/>
  <c r="F77" i="6"/>
  <c r="H16" i="5"/>
  <c r="G77" i="6"/>
  <c r="E36" i="5"/>
  <c r="H38" i="5"/>
  <c r="H36" i="5" s="1"/>
  <c r="C77" i="6"/>
  <c r="H6" i="8"/>
  <c r="H16" i="8" s="1"/>
  <c r="E6" i="5"/>
  <c r="H13" i="5"/>
  <c r="H6" i="5" s="1"/>
  <c r="D77" i="6"/>
  <c r="E5" i="6"/>
  <c r="D42" i="5"/>
  <c r="F42" i="5"/>
  <c r="G42" i="5"/>
  <c r="E25" i="5"/>
  <c r="E16" i="5"/>
  <c r="E42" i="5" l="1"/>
  <c r="H42" i="5"/>
  <c r="E77" i="6"/>
  <c r="H5" i="6"/>
  <c r="H77" i="6" s="1"/>
</calcChain>
</file>

<file path=xl/sharedStrings.xml><?xml version="1.0" encoding="utf-8"?>
<sst xmlns="http://schemas.openxmlformats.org/spreadsheetml/2006/main" count="205" uniqueCount="146">
  <si>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</si>
  <si>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</si>
  <si>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</si>
  <si>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</si>
  <si>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</si>
  <si>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</si>
  <si>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</si>
  <si>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</si>
  <si>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</si>
  <si>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</si>
  <si>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</si>
  <si>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</si>
  <si>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</si>
  <si>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</si>
  <si>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</si>
  <si>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</si>
  <si>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</si>
  <si>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</si>
  <si>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</si>
  <si>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</si>
  <si>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</si>
  <si>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</si>
  <si>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</si>
  <si>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</si>
  <si>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</si>
  <si>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</si>
  <si>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</si>
  <si>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</si>
  <si>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</si>
  <si>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</si>
  <si>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</si>
  <si>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</si>
  <si>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</si>
  <si>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</si>
  <si>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</si>
  <si>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</si>
  <si>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</si>
  <si>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</si>
  <si>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</si>
  <si>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</si>
  <si>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</si>
  <si>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</si>
  <si>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</si>
  <si>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</si>
  <si>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</si>
  <si>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</si>
  <si>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</si>
  <si>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</si>
  <si>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</si>
  <si>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</si>
  <si>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</si>
  <si>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</si>
  <si>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</si>
  <si>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</si>
  <si>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</si>
  <si>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</si>
  <si>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</si>
  <si>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</si>
  <si>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</si>
  <si>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</si>
  <si>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</si>
  <si>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</si>
  <si>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</si>
  <si>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</si>
  <si>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</si>
  <si>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</si>
  <si>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</si>
  <si>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</si>
  <si>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</si>
  <si>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</si>
  <si>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</si>
  <si>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</si>
  <si>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</si>
  <si>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</si>
  <si>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</si>
  <si>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</si>
  <si>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</si>
  <si>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</si>
  <si>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</si>
  <si>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</si>
  <si>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</si>
  <si>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</si>
  <si>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</si>
  <si>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</si>
  <si>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</si>
  <si>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</si>
  <si>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</si>
  <si>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</si>
  <si>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</si>
  <si>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</si>
  <si>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</si>
  <si>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</si>
  <si>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</si>
  <si>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</si>
  <si>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</si>
  <si>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</si>
  <si>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</si>
  <si>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</si>
  <si>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</si>
  <si>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</si>
  <si>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</si>
  <si>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</si>
  <si>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</si>
  <si>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</si>
  <si>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</si>
  <si>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</si>
  <si>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</si>
  <si>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</si>
  <si>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</si>
  <si>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</si>
  <si>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</si>
  <si>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</si>
  <si>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</si>
  <si>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</si>
  <si>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</si>
  <si>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</si>
  <si>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</si>
  <si>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</si>
  <si>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</si>
  <si>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</si>
  <si>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</si>
  <si>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</si>
  <si>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</si>
  <si>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</si>
  <si>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</si>
  <si>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</si>
  <si>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</si>
  <si>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</si>
  <si>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ENERO AL 31 DE DICIEMBRE DEL 2020</t>
  </si>
  <si>
    <t>JUNTA DE AGUA POTABLE Y ALCANTARILLADO DE COMONFORT, GTO.
ESTADO ANALÍTICO DEL EJERCICIO DEL PRESUPUESTO DE EGRESOS
CLASIFICACION ECÓNOMICA (POR TIPO DE GASTO)
DEL 1 ENERO AL 31 DE DICIEMBRE DEL 2020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</si>
  <si>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</si>
  <si>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</si>
  <si>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</si>
  <si>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</si>
  <si>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</si>
  <si>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</si>
  <si>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</si>
  <si>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</si>
  <si>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</si>
  <si>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</si>
  <si>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</si>
  <si>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ENERO AL 31 DE DICIEMBRE DEL 2020</t>
  </si>
  <si>
    <t>Gobierno (Federal/Estatal/Municipal) de JUNTA DE AGUA POTABLE Y ALCANTARILLADO DE COMONFORT, GTO.
Estado Analítico del Ejercicio del Presupuesto de Egresos
Clasificación Administrativa
DEL 1 ENERO AL 31 DE DICIEMBRE DEL 2020</t>
  </si>
  <si>
    <t>Sector Paraestatal del Gobierno (Federal/Estatal/Municipal) de JUNTA DE AGUA POTABLE Y ALCANTARILLADO DE COMONFORT, GTO.
Estado Analítico del Ejercicio del Presupuesto de Egresos
Clasificación Administrativa
DEL 1 ENERO AL 31 DE DICIEMBRE DEL 2020</t>
  </si>
  <si>
    <t>JUNTA DE AGUA POTABLE Y ALCANTARILLADO DE COMONFORT, GTO.
ESTADO ANALÍTICO DEL EJERCICIO DEL PRESUPUESTO DE EGRESOS
CLASIFICACIÓN FUNCIONAL (FINALIDAD Y FUNCIÓN)
DEL 1 ENERO 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</si>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</sst>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8" fillId="0" borderId="0" xfId="0" applyFont="1" applyAlignment="1">
      <alignment vertical="center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81</xdr:row>
      <xdr:rowOff>0</xdr:rowOff>
    </xdr:from>
    <xdr:to>
      <xdr:col>4</xdr:col>
      <xdr:colOff>76199</xdr:colOff>
      <xdr:row>86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333375" y="12230100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4</xdr:col>
      <xdr:colOff>1028699</xdr:colOff>
      <xdr:row>25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161925" y="3514725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opLeftCell="A49" workbookViewId="0">
      <selection activeCell="B80" sqref="B80:F80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55" t="s">
        <v>128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10535545.43</v>
      </c>
      <c r="D5" s="14">
        <f>SUM(D6:D12)</f>
        <v>-1384421.93</v>
      </c>
      <c r="E5" s="14">
        <f>C5+D5</f>
        <v>9151123.5</v>
      </c>
      <c r="F5" s="14">
        <f>SUM(F6:F12)</f>
        <v>8590007.709999999</v>
      </c>
      <c r="G5" s="14">
        <f>SUM(G6:G12)</f>
        <v>8590007.709999999</v>
      </c>
      <c r="H5" s="14">
        <f>E5-F5</f>
        <v>561115.79000000097</v>
      </c>
    </row>
    <row r="6" spans="1:8" x14ac:dyDescent="0.2">
      <c r="A6" s="49">
        <v>1100</v>
      </c>
      <c r="B6" s="11" t="s">
        <v>70</v>
      </c>
      <c r="C6" s="15">
        <v>3296696.05</v>
      </c>
      <c r="D6" s="15">
        <v>-770392.15</v>
      </c>
      <c r="E6" s="15">
        <f t="shared" ref="E6:E69" si="0">C6+D6</f>
        <v>2526303.9</v>
      </c>
      <c r="F6" s="15">
        <v>2480935.61</v>
      </c>
      <c r="G6" s="15">
        <v>2480935.61</v>
      </c>
      <c r="H6" s="15">
        <f t="shared" ref="H6:H69" si="1">E6-F6</f>
        <v>45368.290000000037</v>
      </c>
    </row>
    <row r="7" spans="1:8" x14ac:dyDescent="0.2">
      <c r="A7" s="49">
        <v>1200</v>
      </c>
      <c r="B7" s="11" t="s">
        <v>71</v>
      </c>
      <c r="C7" s="15">
        <v>3912059.67</v>
      </c>
      <c r="D7" s="15">
        <v>-121000</v>
      </c>
      <c r="E7" s="15">
        <f t="shared" si="0"/>
        <v>3791059.67</v>
      </c>
      <c r="F7" s="15">
        <v>3546439.14</v>
      </c>
      <c r="G7" s="15">
        <v>3546439.14</v>
      </c>
      <c r="H7" s="15">
        <f t="shared" si="1"/>
        <v>244620.5299999998</v>
      </c>
    </row>
    <row r="8" spans="1:8" x14ac:dyDescent="0.2">
      <c r="A8" s="49">
        <v>1300</v>
      </c>
      <c r="B8" s="11" t="s">
        <v>72</v>
      </c>
      <c r="C8" s="15">
        <v>1622525.78</v>
      </c>
      <c r="D8" s="15">
        <v>-135511.35</v>
      </c>
      <c r="E8" s="15">
        <f t="shared" si="0"/>
        <v>1487014.43</v>
      </c>
      <c r="F8" s="15">
        <v>1315618.8</v>
      </c>
      <c r="G8" s="15">
        <v>1315618.8</v>
      </c>
      <c r="H8" s="15">
        <f t="shared" si="1"/>
        <v>171395.62999999989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1704263.93</v>
      </c>
      <c r="D10" s="15">
        <v>-357518.43</v>
      </c>
      <c r="E10" s="15">
        <f t="shared" si="0"/>
        <v>1346745.5</v>
      </c>
      <c r="F10" s="15">
        <v>1247014.1599999999</v>
      </c>
      <c r="G10" s="15">
        <v>1247014.1599999999</v>
      </c>
      <c r="H10" s="15">
        <f t="shared" si="1"/>
        <v>99731.340000000084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2186500</v>
      </c>
      <c r="D13" s="15">
        <f>SUM(D14:D22)</f>
        <v>-39421.87000000001</v>
      </c>
      <c r="E13" s="15">
        <f t="shared" si="0"/>
        <v>2147078.13</v>
      </c>
      <c r="F13" s="15">
        <f>SUM(F14:F22)</f>
        <v>1996449.57</v>
      </c>
      <c r="G13" s="15">
        <f>SUM(G14:G22)</f>
        <v>1996449.57</v>
      </c>
      <c r="H13" s="15">
        <f t="shared" si="1"/>
        <v>150628.55999999982</v>
      </c>
    </row>
    <row r="14" spans="1:8" x14ac:dyDescent="0.2">
      <c r="A14" s="49">
        <v>2100</v>
      </c>
      <c r="B14" s="11" t="s">
        <v>75</v>
      </c>
      <c r="C14" s="15">
        <v>165500</v>
      </c>
      <c r="D14" s="15">
        <v>14000</v>
      </c>
      <c r="E14" s="15">
        <f t="shared" si="0"/>
        <v>179500</v>
      </c>
      <c r="F14" s="15">
        <v>130979.3</v>
      </c>
      <c r="G14" s="15">
        <v>130979.3</v>
      </c>
      <c r="H14" s="15">
        <f t="shared" si="1"/>
        <v>48520.7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0</v>
      </c>
      <c r="E15" s="15">
        <f t="shared" si="0"/>
        <v>25000</v>
      </c>
      <c r="F15" s="15">
        <v>10596</v>
      </c>
      <c r="G15" s="15">
        <v>10596</v>
      </c>
      <c r="H15" s="15">
        <f t="shared" si="1"/>
        <v>14404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20000</v>
      </c>
      <c r="E16" s="15">
        <f t="shared" si="0"/>
        <v>70000</v>
      </c>
      <c r="F16" s="15">
        <v>70000</v>
      </c>
      <c r="G16" s="15">
        <v>70000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686000</v>
      </c>
      <c r="D17" s="15">
        <v>46821.93</v>
      </c>
      <c r="E17" s="15">
        <f t="shared" si="0"/>
        <v>732821.93</v>
      </c>
      <c r="F17" s="15">
        <v>730353.27</v>
      </c>
      <c r="G17" s="15">
        <v>730353.27</v>
      </c>
      <c r="H17" s="15">
        <f t="shared" si="1"/>
        <v>2468.6600000000326</v>
      </c>
    </row>
    <row r="18" spans="1:8" x14ac:dyDescent="0.2">
      <c r="A18" s="49">
        <v>2500</v>
      </c>
      <c r="B18" s="11" t="s">
        <v>79</v>
      </c>
      <c r="C18" s="15">
        <v>98500</v>
      </c>
      <c r="D18" s="15">
        <v>10000</v>
      </c>
      <c r="E18" s="15">
        <f t="shared" si="0"/>
        <v>108500</v>
      </c>
      <c r="F18" s="15">
        <v>105530</v>
      </c>
      <c r="G18" s="15">
        <v>105530</v>
      </c>
      <c r="H18" s="15">
        <f t="shared" si="1"/>
        <v>2970</v>
      </c>
    </row>
    <row r="19" spans="1:8" x14ac:dyDescent="0.2">
      <c r="A19" s="49">
        <v>2600</v>
      </c>
      <c r="B19" s="11" t="s">
        <v>80</v>
      </c>
      <c r="C19" s="15">
        <v>700000</v>
      </c>
      <c r="D19" s="15">
        <v>-123600</v>
      </c>
      <c r="E19" s="15">
        <f t="shared" si="0"/>
        <v>576400</v>
      </c>
      <c r="F19" s="15">
        <v>573403.31999999995</v>
      </c>
      <c r="G19" s="15">
        <v>573403.31999999995</v>
      </c>
      <c r="H19" s="15">
        <f t="shared" si="1"/>
        <v>2996.6800000000512</v>
      </c>
    </row>
    <row r="20" spans="1:8" x14ac:dyDescent="0.2">
      <c r="A20" s="49">
        <v>2700</v>
      </c>
      <c r="B20" s="11" t="s">
        <v>81</v>
      </c>
      <c r="C20" s="15">
        <v>90000</v>
      </c>
      <c r="D20" s="15">
        <v>-4000</v>
      </c>
      <c r="E20" s="15">
        <f t="shared" si="0"/>
        <v>86000</v>
      </c>
      <c r="F20" s="15">
        <v>42838.239999999998</v>
      </c>
      <c r="G20" s="15">
        <v>42838.239999999998</v>
      </c>
      <c r="H20" s="15">
        <f t="shared" si="1"/>
        <v>43161.760000000002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371500</v>
      </c>
      <c r="D22" s="15">
        <v>-2643.8</v>
      </c>
      <c r="E22" s="15">
        <f t="shared" si="0"/>
        <v>368856.2</v>
      </c>
      <c r="F22" s="15">
        <v>332749.44</v>
      </c>
      <c r="G22" s="15">
        <v>332749.44</v>
      </c>
      <c r="H22" s="15">
        <f t="shared" si="1"/>
        <v>36106.760000000009</v>
      </c>
    </row>
    <row r="23" spans="1:8" x14ac:dyDescent="0.2">
      <c r="A23" s="48" t="s">
        <v>63</v>
      </c>
      <c r="B23" s="7"/>
      <c r="C23" s="15">
        <f>SUM(C24:C32)</f>
        <v>11660157.91</v>
      </c>
      <c r="D23" s="15">
        <f>SUM(D24:D32)</f>
        <v>1030863.8</v>
      </c>
      <c r="E23" s="15">
        <f t="shared" si="0"/>
        <v>12691021.710000001</v>
      </c>
      <c r="F23" s="15">
        <f>SUM(F24:F32)</f>
        <v>12398208.530000003</v>
      </c>
      <c r="G23" s="15">
        <f>SUM(G24:G32)</f>
        <v>12398208.530000003</v>
      </c>
      <c r="H23" s="15">
        <f t="shared" si="1"/>
        <v>292813.17999999784</v>
      </c>
    </row>
    <row r="24" spans="1:8" x14ac:dyDescent="0.2">
      <c r="A24" s="49">
        <v>3100</v>
      </c>
      <c r="B24" s="11" t="s">
        <v>84</v>
      </c>
      <c r="C24" s="15">
        <v>8679255.2400000002</v>
      </c>
      <c r="D24" s="15">
        <v>1205349</v>
      </c>
      <c r="E24" s="15">
        <f t="shared" si="0"/>
        <v>9884604.2400000002</v>
      </c>
      <c r="F24" s="15">
        <v>9854864.5600000005</v>
      </c>
      <c r="G24" s="15">
        <v>9854864.5600000005</v>
      </c>
      <c r="H24" s="15">
        <f t="shared" si="1"/>
        <v>29739.679999999702</v>
      </c>
    </row>
    <row r="25" spans="1:8" x14ac:dyDescent="0.2">
      <c r="A25" s="49">
        <v>3200</v>
      </c>
      <c r="B25" s="11" t="s">
        <v>85</v>
      </c>
      <c r="C25" s="15">
        <v>155000</v>
      </c>
      <c r="D25" s="15">
        <v>-75000</v>
      </c>
      <c r="E25" s="15">
        <f t="shared" si="0"/>
        <v>80000</v>
      </c>
      <c r="F25" s="15">
        <v>44232.24</v>
      </c>
      <c r="G25" s="15">
        <v>44232.24</v>
      </c>
      <c r="H25" s="15">
        <f t="shared" si="1"/>
        <v>35767.760000000002</v>
      </c>
    </row>
    <row r="26" spans="1:8" x14ac:dyDescent="0.2">
      <c r="A26" s="49">
        <v>3300</v>
      </c>
      <c r="B26" s="11" t="s">
        <v>86</v>
      </c>
      <c r="C26" s="15">
        <v>200000</v>
      </c>
      <c r="D26" s="15">
        <v>143251</v>
      </c>
      <c r="E26" s="15">
        <f t="shared" si="0"/>
        <v>343251</v>
      </c>
      <c r="F26" s="15">
        <v>326333</v>
      </c>
      <c r="G26" s="15">
        <v>326333</v>
      </c>
      <c r="H26" s="15">
        <f t="shared" si="1"/>
        <v>16918</v>
      </c>
    </row>
    <row r="27" spans="1:8" x14ac:dyDescent="0.2">
      <c r="A27" s="49">
        <v>3400</v>
      </c>
      <c r="B27" s="11" t="s">
        <v>87</v>
      </c>
      <c r="C27" s="15">
        <v>151000</v>
      </c>
      <c r="D27" s="15">
        <v>-46726.2</v>
      </c>
      <c r="E27" s="15">
        <f t="shared" si="0"/>
        <v>104273.8</v>
      </c>
      <c r="F27" s="15">
        <v>99926.99</v>
      </c>
      <c r="G27" s="15">
        <v>99926.99</v>
      </c>
      <c r="H27" s="15">
        <f t="shared" si="1"/>
        <v>4346.8099999999977</v>
      </c>
    </row>
    <row r="28" spans="1:8" x14ac:dyDescent="0.2">
      <c r="A28" s="49">
        <v>3500</v>
      </c>
      <c r="B28" s="11" t="s">
        <v>88</v>
      </c>
      <c r="C28" s="15">
        <v>490500</v>
      </c>
      <c r="D28" s="15">
        <v>188672.69</v>
      </c>
      <c r="E28" s="15">
        <f t="shared" si="0"/>
        <v>679172.69</v>
      </c>
      <c r="F28" s="15">
        <v>568913.55000000005</v>
      </c>
      <c r="G28" s="15">
        <v>568913.55000000005</v>
      </c>
      <c r="H28" s="15">
        <f t="shared" si="1"/>
        <v>110259.1399999999</v>
      </c>
    </row>
    <row r="29" spans="1:8" x14ac:dyDescent="0.2">
      <c r="A29" s="49">
        <v>3600</v>
      </c>
      <c r="B29" s="11" t="s">
        <v>89</v>
      </c>
      <c r="C29" s="15">
        <v>55700</v>
      </c>
      <c r="D29" s="15">
        <v>-25000</v>
      </c>
      <c r="E29" s="15">
        <f t="shared" si="0"/>
        <v>30700</v>
      </c>
      <c r="F29" s="15">
        <v>23455.25</v>
      </c>
      <c r="G29" s="15">
        <v>23455.25</v>
      </c>
      <c r="H29" s="15">
        <f t="shared" si="1"/>
        <v>7244.75</v>
      </c>
    </row>
    <row r="30" spans="1:8" x14ac:dyDescent="0.2">
      <c r="A30" s="49">
        <v>3700</v>
      </c>
      <c r="B30" s="11" t="s">
        <v>90</v>
      </c>
      <c r="C30" s="15">
        <v>9000</v>
      </c>
      <c r="D30" s="15">
        <v>0</v>
      </c>
      <c r="E30" s="15">
        <f t="shared" si="0"/>
        <v>9000</v>
      </c>
      <c r="F30" s="15">
        <v>2623.88</v>
      </c>
      <c r="G30" s="15">
        <v>2623.88</v>
      </c>
      <c r="H30" s="15">
        <f t="shared" si="1"/>
        <v>6376.12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0</v>
      </c>
      <c r="E31" s="15">
        <f t="shared" si="0"/>
        <v>1500</v>
      </c>
      <c r="F31" s="15">
        <v>1448.21</v>
      </c>
      <c r="G31" s="15">
        <v>1448.21</v>
      </c>
      <c r="H31" s="15">
        <f t="shared" si="1"/>
        <v>51.789999999999964</v>
      </c>
    </row>
    <row r="32" spans="1:8" x14ac:dyDescent="0.2">
      <c r="A32" s="49">
        <v>3900</v>
      </c>
      <c r="B32" s="11" t="s">
        <v>19</v>
      </c>
      <c r="C32" s="15">
        <v>1918202.67</v>
      </c>
      <c r="D32" s="15">
        <v>-359682.69</v>
      </c>
      <c r="E32" s="15">
        <f t="shared" si="0"/>
        <v>1558519.98</v>
      </c>
      <c r="F32" s="15">
        <v>1476410.85</v>
      </c>
      <c r="G32" s="15">
        <v>1476410.85</v>
      </c>
      <c r="H32" s="15">
        <f t="shared" si="1"/>
        <v>82109.129999999888</v>
      </c>
    </row>
    <row r="33" spans="1:8" x14ac:dyDescent="0.2">
      <c r="A33" s="48" t="s">
        <v>64</v>
      </c>
      <c r="B33" s="7"/>
      <c r="C33" s="15">
        <f>SUM(C34:C42)</f>
        <v>61035.32</v>
      </c>
      <c r="D33" s="15">
        <f>SUM(D34:D42)</f>
        <v>0</v>
      </c>
      <c r="E33" s="15">
        <f t="shared" si="0"/>
        <v>61035.32</v>
      </c>
      <c r="F33" s="15">
        <f>SUM(F34:F42)</f>
        <v>59722.46</v>
      </c>
      <c r="G33" s="15">
        <f>SUM(G34:G42)</f>
        <v>59722.46</v>
      </c>
      <c r="H33" s="15">
        <f t="shared" si="1"/>
        <v>1312.8600000000006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61035.32</v>
      </c>
      <c r="D38" s="15">
        <v>0</v>
      </c>
      <c r="E38" s="15">
        <f t="shared" si="0"/>
        <v>61035.32</v>
      </c>
      <c r="F38" s="15">
        <v>59722.46</v>
      </c>
      <c r="G38" s="15">
        <v>59722.46</v>
      </c>
      <c r="H38" s="15">
        <f t="shared" si="1"/>
        <v>1312.8600000000006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120000</v>
      </c>
      <c r="D43" s="15">
        <f>SUM(D44:D52)</f>
        <v>392980</v>
      </c>
      <c r="E43" s="15">
        <f t="shared" si="0"/>
        <v>512980</v>
      </c>
      <c r="F43" s="15">
        <f>SUM(F44:F52)</f>
        <v>377836.98</v>
      </c>
      <c r="G43" s="15">
        <f>SUM(G44:G52)</f>
        <v>377836.98</v>
      </c>
      <c r="H43" s="15">
        <f t="shared" si="1"/>
        <v>135143.02000000002</v>
      </c>
    </row>
    <row r="44" spans="1:8" x14ac:dyDescent="0.2">
      <c r="A44" s="49">
        <v>5100</v>
      </c>
      <c r="B44" s="11" t="s">
        <v>99</v>
      </c>
      <c r="C44" s="15">
        <v>46000</v>
      </c>
      <c r="D44" s="15">
        <v>0</v>
      </c>
      <c r="E44" s="15">
        <f t="shared" si="0"/>
        <v>46000</v>
      </c>
      <c r="F44" s="15">
        <v>33025.43</v>
      </c>
      <c r="G44" s="15">
        <v>33025.43</v>
      </c>
      <c r="H44" s="15">
        <f t="shared" si="1"/>
        <v>12974.57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44000</v>
      </c>
      <c r="D47" s="15">
        <v>-29952</v>
      </c>
      <c r="E47" s="15">
        <f t="shared" si="0"/>
        <v>14048</v>
      </c>
      <c r="F47" s="15">
        <v>0</v>
      </c>
      <c r="G47" s="15">
        <v>0</v>
      </c>
      <c r="H47" s="15">
        <f t="shared" si="1"/>
        <v>14048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30000</v>
      </c>
      <c r="D49" s="15">
        <v>422932</v>
      </c>
      <c r="E49" s="15">
        <f t="shared" si="0"/>
        <v>452932</v>
      </c>
      <c r="F49" s="15">
        <v>344811.55</v>
      </c>
      <c r="G49" s="15">
        <v>344811.55</v>
      </c>
      <c r="H49" s="15">
        <f t="shared" si="1"/>
        <v>108120.45000000001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108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24563238.66</v>
      </c>
      <c r="D77" s="17">
        <f t="shared" si="4"/>
        <v>0</v>
      </c>
      <c r="E77" s="17">
        <f t="shared" si="4"/>
        <v>24563238.66</v>
      </c>
      <c r="F77" s="17">
        <f t="shared" si="4"/>
        <v>23422225.250000004</v>
      </c>
      <c r="G77" s="17">
        <f t="shared" si="4"/>
        <v>23422225.250000004</v>
      </c>
      <c r="H77" s="17">
        <f t="shared" si="4"/>
        <v>1141013.4099999988</v>
      </c>
    </row>
    <row r="79" spans="1:8" x14ac:dyDescent="0.2">
      <c r="B79" s="52"/>
      <c r="C79" s="52"/>
      <c r="D79" s="53"/>
      <c r="E79" s="53"/>
      <c r="F79" s="53"/>
    </row>
    <row r="80" spans="1:8" x14ac:dyDescent="0.2">
      <c r="B80" s="54" t="s">
        <v>145</v>
      </c>
      <c r="C80" s="52"/>
      <c r="D80" s="53"/>
      <c r="E80" s="53"/>
      <c r="F80" s="53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showGridLines="0" tabSelected="1" zoomScaleNormal="100" workbookViewId="0">
      <selection sqref="A1:H1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55" t="s">
        <v>129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24382203.34</v>
      </c>
      <c r="D6" s="50">
        <v>-392980</v>
      </c>
      <c r="E6" s="50">
        <f>C6+D6</f>
        <v>23989223.34</v>
      </c>
      <c r="F6" s="50">
        <v>22984665.809999999</v>
      </c>
      <c r="G6" s="50">
        <v>22984665.809999999</v>
      </c>
      <c r="H6" s="50">
        <f>E6-F6</f>
        <v>1004557.5300000012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120000</v>
      </c>
      <c r="D8" s="50">
        <v>392980</v>
      </c>
      <c r="E8" s="50">
        <f>C8+D8</f>
        <v>512980</v>
      </c>
      <c r="F8" s="50">
        <v>377836.98</v>
      </c>
      <c r="G8" s="50">
        <v>377836.98</v>
      </c>
      <c r="H8" s="50">
        <f>E8-F8</f>
        <v>135143.02000000002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61035.32</v>
      </c>
      <c r="D12" s="50">
        <v>0</v>
      </c>
      <c r="E12" s="50">
        <f>C12+D12</f>
        <v>61035.32</v>
      </c>
      <c r="F12" s="50">
        <v>59722.46</v>
      </c>
      <c r="G12" s="50">
        <v>59722.46</v>
      </c>
      <c r="H12" s="50">
        <f>E12-F12</f>
        <v>1312.8600000000006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24563238.66</v>
      </c>
      <c r="D16" s="17">
        <f>SUM(D6+D8+D10+D12+D14)</f>
        <v>0</v>
      </c>
      <c r="E16" s="17">
        <f>SUM(E6+E8+E10+E12+E14)</f>
        <v>24563238.66</v>
      </c>
      <c r="F16" s="17">
        <f t="shared" ref="F16:H16" si="0">SUM(F6+F8+F10+F12+F14)</f>
        <v>23422225.25</v>
      </c>
      <c r="G16" s="17">
        <f t="shared" si="0"/>
        <v>23422225.25</v>
      </c>
      <c r="H16" s="17">
        <f t="shared" si="0"/>
        <v>1141013.4100000013</v>
      </c>
    </row>
    <row r="19" spans="2:6" x14ac:dyDescent="0.2">
      <c r="B19" s="54" t="s">
        <v>145</v>
      </c>
      <c r="C19" s="52"/>
      <c r="D19" s="53"/>
      <c r="E19" s="53"/>
      <c r="F19" s="53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6"/>
  <sheetViews>
    <sheetView showGridLines="0" workbookViewId="0">
      <selection activeCell="A17" sqref="A17:J17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55" t="s">
        <v>141</v>
      </c>
      <c r="B1" s="56"/>
      <c r="C1" s="56"/>
      <c r="D1" s="56"/>
      <c r="E1" s="56"/>
      <c r="F1" s="56"/>
      <c r="G1" s="56"/>
      <c r="H1" s="57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60" t="s">
        <v>54</v>
      </c>
      <c r="B3" s="61"/>
      <c r="C3" s="55" t="s">
        <v>60</v>
      </c>
      <c r="D3" s="56"/>
      <c r="E3" s="56"/>
      <c r="F3" s="56"/>
      <c r="G3" s="57"/>
      <c r="H3" s="58" t="s">
        <v>59</v>
      </c>
    </row>
    <row r="4" spans="1:8" ht="24.9" customHeight="1" x14ac:dyDescent="0.2">
      <c r="A4" s="62"/>
      <c r="B4" s="63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9"/>
    </row>
    <row r="5" spans="1:8" x14ac:dyDescent="0.2">
      <c r="A5" s="64"/>
      <c r="B5" s="65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2408795.79</v>
      </c>
      <c r="D7" s="15">
        <v>-494900</v>
      </c>
      <c r="E7" s="15">
        <f>C7+D7</f>
        <v>1913895.79</v>
      </c>
      <c r="F7" s="15">
        <v>1732610.73</v>
      </c>
      <c r="G7" s="15">
        <v>1732610.73</v>
      </c>
      <c r="H7" s="15">
        <f>E7-F7</f>
        <v>181285.06000000006</v>
      </c>
    </row>
    <row r="8" spans="1:8" x14ac:dyDescent="0.2">
      <c r="A8" s="4" t="s">
        <v>131</v>
      </c>
      <c r="B8" s="22"/>
      <c r="C8" s="15">
        <v>3709095.33</v>
      </c>
      <c r="D8" s="15">
        <v>-505933.89</v>
      </c>
      <c r="E8" s="15">
        <f t="shared" ref="E8:E13" si="0">C8+D8</f>
        <v>3203161.44</v>
      </c>
      <c r="F8" s="15">
        <v>2978452.2</v>
      </c>
      <c r="G8" s="15">
        <v>2978452.2</v>
      </c>
      <c r="H8" s="15">
        <f t="shared" ref="H8:H13" si="1">E8-F8</f>
        <v>224709.23999999976</v>
      </c>
    </row>
    <row r="9" spans="1:8" x14ac:dyDescent="0.2">
      <c r="A9" s="4" t="s">
        <v>132</v>
      </c>
      <c r="B9" s="22"/>
      <c r="C9" s="15">
        <v>138646.23000000001</v>
      </c>
      <c r="D9" s="15">
        <v>8000</v>
      </c>
      <c r="E9" s="15">
        <f t="shared" si="0"/>
        <v>146646.23000000001</v>
      </c>
      <c r="F9" s="15">
        <v>142013.25</v>
      </c>
      <c r="G9" s="15">
        <v>142013.25</v>
      </c>
      <c r="H9" s="15">
        <f t="shared" si="1"/>
        <v>4632.9800000000105</v>
      </c>
    </row>
    <row r="10" spans="1:8" x14ac:dyDescent="0.2">
      <c r="A10" s="4" t="s">
        <v>133</v>
      </c>
      <c r="B10" s="22"/>
      <c r="C10" s="15">
        <v>137646.23000000001</v>
      </c>
      <c r="D10" s="15">
        <v>0</v>
      </c>
      <c r="E10" s="15">
        <f t="shared" si="0"/>
        <v>137646.23000000001</v>
      </c>
      <c r="F10" s="15">
        <v>137516.91</v>
      </c>
      <c r="G10" s="15">
        <v>137516.91</v>
      </c>
      <c r="H10" s="15">
        <f t="shared" si="1"/>
        <v>129.32000000000698</v>
      </c>
    </row>
    <row r="11" spans="1:8" x14ac:dyDescent="0.2">
      <c r="A11" s="4" t="s">
        <v>134</v>
      </c>
      <c r="B11" s="22"/>
      <c r="C11" s="15">
        <v>383769.93</v>
      </c>
      <c r="D11" s="15">
        <v>-324321.93</v>
      </c>
      <c r="E11" s="15">
        <f t="shared" si="0"/>
        <v>59448</v>
      </c>
      <c r="F11" s="15">
        <v>54699.45</v>
      </c>
      <c r="G11" s="15">
        <v>54699.45</v>
      </c>
      <c r="H11" s="15">
        <f t="shared" si="1"/>
        <v>4748.5500000000029</v>
      </c>
    </row>
    <row r="12" spans="1:8" x14ac:dyDescent="0.2">
      <c r="A12" s="4" t="s">
        <v>135</v>
      </c>
      <c r="B12" s="22"/>
      <c r="C12" s="15">
        <v>215846.23</v>
      </c>
      <c r="D12" s="15">
        <v>-35000</v>
      </c>
      <c r="E12" s="15">
        <f t="shared" si="0"/>
        <v>180846.23</v>
      </c>
      <c r="F12" s="15">
        <v>171800.03</v>
      </c>
      <c r="G12" s="15">
        <v>171800.03</v>
      </c>
      <c r="H12" s="15">
        <f t="shared" si="1"/>
        <v>9046.2000000000116</v>
      </c>
    </row>
    <row r="13" spans="1:8" x14ac:dyDescent="0.2">
      <c r="A13" s="4" t="s">
        <v>136</v>
      </c>
      <c r="B13" s="22"/>
      <c r="C13" s="15">
        <v>2398841.12</v>
      </c>
      <c r="D13" s="15">
        <v>-174000</v>
      </c>
      <c r="E13" s="15">
        <f t="shared" si="0"/>
        <v>2224841.12</v>
      </c>
      <c r="F13" s="15">
        <v>2037694.97</v>
      </c>
      <c r="G13" s="15">
        <v>2037694.97</v>
      </c>
      <c r="H13" s="15">
        <f t="shared" si="1"/>
        <v>187146.15000000014</v>
      </c>
    </row>
    <row r="14" spans="1:8" x14ac:dyDescent="0.2">
      <c r="A14" s="4" t="s">
        <v>137</v>
      </c>
      <c r="B14" s="22"/>
      <c r="C14" s="15">
        <v>645304.11</v>
      </c>
      <c r="D14" s="15">
        <v>226326.69</v>
      </c>
      <c r="E14" s="15">
        <f t="shared" ref="E14" si="2">C14+D14</f>
        <v>871630.8</v>
      </c>
      <c r="F14" s="15">
        <v>808114.84</v>
      </c>
      <c r="G14" s="15">
        <v>808114.84</v>
      </c>
      <c r="H14" s="15">
        <f t="shared" ref="H14" si="3">E14-F14</f>
        <v>63515.960000000079</v>
      </c>
    </row>
    <row r="15" spans="1:8" x14ac:dyDescent="0.2">
      <c r="A15" s="4" t="s">
        <v>138</v>
      </c>
      <c r="B15" s="22"/>
      <c r="C15" s="15">
        <v>272472.38</v>
      </c>
      <c r="D15" s="15">
        <v>-2000</v>
      </c>
      <c r="E15" s="15">
        <f t="shared" ref="E15" si="4">C15+D15</f>
        <v>270472.38</v>
      </c>
      <c r="F15" s="15">
        <v>247225.89</v>
      </c>
      <c r="G15" s="15">
        <v>247225.89</v>
      </c>
      <c r="H15" s="15">
        <f t="shared" ref="H15" si="5">E15-F15</f>
        <v>23246.489999999991</v>
      </c>
    </row>
    <row r="16" spans="1:8" x14ac:dyDescent="0.2">
      <c r="A16" s="4" t="s">
        <v>139</v>
      </c>
      <c r="B16" s="22"/>
      <c r="C16" s="15">
        <v>10930264.300000001</v>
      </c>
      <c r="D16" s="15">
        <v>1863804.2</v>
      </c>
      <c r="E16" s="15">
        <f t="shared" ref="E16" si="6">C16+D16</f>
        <v>12794068.5</v>
      </c>
      <c r="F16" s="15">
        <v>12676687.289999999</v>
      </c>
      <c r="G16" s="15">
        <v>12676687.289999999</v>
      </c>
      <c r="H16" s="15">
        <f t="shared" ref="H16" si="7">E16-F16</f>
        <v>117381.21000000089</v>
      </c>
    </row>
    <row r="17" spans="1:8" x14ac:dyDescent="0.2">
      <c r="A17" s="4" t="s">
        <v>140</v>
      </c>
      <c r="B17" s="22"/>
      <c r="C17" s="15">
        <v>3322557.01</v>
      </c>
      <c r="D17" s="15">
        <v>-561975.06999999995</v>
      </c>
      <c r="E17" s="15">
        <f t="shared" ref="E17" si="8">C17+D17</f>
        <v>2760581.94</v>
      </c>
      <c r="F17" s="15">
        <v>2435409.69</v>
      </c>
      <c r="G17" s="15">
        <v>2435409.69</v>
      </c>
      <c r="H17" s="15">
        <f t="shared" ref="H17" si="9">E17-F17</f>
        <v>325172.25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x14ac:dyDescent="0.2">
      <c r="A20" s="26"/>
      <c r="B20" s="47" t="s">
        <v>53</v>
      </c>
      <c r="C20" s="23">
        <f t="shared" ref="C20:H20" si="10">SUM(C7:C19)</f>
        <v>24563238.660000004</v>
      </c>
      <c r="D20" s="23">
        <f t="shared" si="10"/>
        <v>0</v>
      </c>
      <c r="E20" s="23">
        <f t="shared" si="10"/>
        <v>24563238.660000004</v>
      </c>
      <c r="F20" s="23">
        <f t="shared" si="10"/>
        <v>23422225.25</v>
      </c>
      <c r="G20" s="23">
        <f t="shared" si="10"/>
        <v>23422225.25</v>
      </c>
      <c r="H20" s="23">
        <f t="shared" si="10"/>
        <v>1141013.4100000011</v>
      </c>
    </row>
    <row r="23" spans="1:8" ht="45" customHeight="1" x14ac:dyDescent="0.2">
      <c r="A23" s="55" t="s">
        <v>142</v>
      </c>
      <c r="B23" s="56"/>
      <c r="C23" s="56"/>
      <c r="D23" s="56"/>
      <c r="E23" s="56"/>
      <c r="F23" s="56"/>
      <c r="G23" s="56"/>
      <c r="H23" s="57"/>
    </row>
    <row r="25" spans="1:8" x14ac:dyDescent="0.2">
      <c r="A25" s="60" t="s">
        <v>54</v>
      </c>
      <c r="B25" s="61"/>
      <c r="C25" s="55" t="s">
        <v>60</v>
      </c>
      <c r="D25" s="56"/>
      <c r="E25" s="56"/>
      <c r="F25" s="56"/>
      <c r="G25" s="57"/>
      <c r="H25" s="58" t="s">
        <v>59</v>
      </c>
    </row>
    <row r="26" spans="1:8" ht="20.399999999999999" x14ac:dyDescent="0.2">
      <c r="A26" s="62"/>
      <c r="B26" s="63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9"/>
    </row>
    <row r="27" spans="1:8" x14ac:dyDescent="0.2">
      <c r="A27" s="64"/>
      <c r="B27" s="65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x14ac:dyDescent="0.2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5" t="s">
        <v>143</v>
      </c>
      <c r="B37" s="56"/>
      <c r="C37" s="56"/>
      <c r="D37" s="56"/>
      <c r="E37" s="56"/>
      <c r="F37" s="56"/>
      <c r="G37" s="56"/>
      <c r="H37" s="57"/>
    </row>
    <row r="38" spans="1:8" x14ac:dyDescent="0.2">
      <c r="A38" s="60" t="s">
        <v>54</v>
      </c>
      <c r="B38" s="61"/>
      <c r="C38" s="55" t="s">
        <v>60</v>
      </c>
      <c r="D38" s="56"/>
      <c r="E38" s="56"/>
      <c r="F38" s="56"/>
      <c r="G38" s="57"/>
      <c r="H38" s="58" t="s">
        <v>59</v>
      </c>
    </row>
    <row r="39" spans="1:8" ht="20.399999999999999" x14ac:dyDescent="0.2">
      <c r="A39" s="62"/>
      <c r="B39" s="63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9"/>
    </row>
    <row r="40" spans="1:8" x14ac:dyDescent="0.2">
      <c r="A40" s="64"/>
      <c r="B40" s="65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0.399999999999999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.399999999999999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.399999999999999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.399999999999999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0.399999999999999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ht="20.399999999999999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x14ac:dyDescent="0.2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</sheetData>
  <sheetProtection formatCells="0" formatColumns="0" formatRows="0" insertRows="0" deleteRows="0" autoFilter="0"/>
  <mergeCells count="12">
    <mergeCell ref="A1:H1"/>
    <mergeCell ref="A3:B5"/>
    <mergeCell ref="A23:H23"/>
    <mergeCell ref="A25:B27"/>
    <mergeCell ref="C3:G3"/>
    <mergeCell ref="H3:H4"/>
    <mergeCell ref="A37:H37"/>
    <mergeCell ref="A38:B40"/>
    <mergeCell ref="C38:G38"/>
    <mergeCell ref="H38:H39"/>
    <mergeCell ref="C25:G25"/>
    <mergeCell ref="H25:H26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workbookViewId="0">
      <selection sqref="A1:H1"/>
    </sheetView>
  </sheetViews>
  <sheetFormatPr baseColWidth="10" defaultColWidth="12" defaultRowHeight="10.199999999999999" x14ac:dyDescent="0.2"/>
  <cols>
    <col min="1" max="1" width="4.85546875" style="3" customWidth="1"/>
    <col min="2" max="2" width="65.85546875" style="3" customWidth="1"/>
    <col min="3" max="8" width="18.28515625" style="3" customWidth="1"/>
    <col min="9" max="16384" width="12" style="3"/>
  </cols>
  <sheetData>
    <row r="1" spans="1:8" ht="50.1" customHeight="1" x14ac:dyDescent="0.2">
      <c r="A1" s="55" t="s">
        <v>144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24563238.66</v>
      </c>
      <c r="D16" s="15">
        <f t="shared" si="3"/>
        <v>0</v>
      </c>
      <c r="E16" s="15">
        <f t="shared" si="3"/>
        <v>24563238.66</v>
      </c>
      <c r="F16" s="15">
        <f t="shared" si="3"/>
        <v>23422225.25</v>
      </c>
      <c r="G16" s="15">
        <f t="shared" si="3"/>
        <v>23422225.25</v>
      </c>
      <c r="H16" s="15">
        <f t="shared" si="3"/>
        <v>1141013.4100000008</v>
      </c>
    </row>
    <row r="17" spans="1:8" x14ac:dyDescent="0.2">
      <c r="A17" s="38"/>
      <c r="B17" s="42" t="s">
        <v>45</v>
      </c>
      <c r="C17" s="15">
        <v>23645462.170000002</v>
      </c>
      <c r="D17" s="15">
        <v>-224326.69</v>
      </c>
      <c r="E17" s="15">
        <f>C17+D17</f>
        <v>23421135.48</v>
      </c>
      <c r="F17" s="15">
        <v>22366884.52</v>
      </c>
      <c r="G17" s="15">
        <v>22366884.52</v>
      </c>
      <c r="H17" s="15">
        <f t="shared" ref="H17:H23" si="4">E17-F17</f>
        <v>1054250.9600000009</v>
      </c>
    </row>
    <row r="18" spans="1:8" x14ac:dyDescent="0.2">
      <c r="A18" s="38"/>
      <c r="B18" s="42" t="s">
        <v>28</v>
      </c>
      <c r="C18" s="15">
        <v>917776.49</v>
      </c>
      <c r="D18" s="15">
        <v>224326.69</v>
      </c>
      <c r="E18" s="15">
        <f t="shared" ref="E18:E23" si="5">C18+D18</f>
        <v>1142103.18</v>
      </c>
      <c r="F18" s="15">
        <v>1055340.73</v>
      </c>
      <c r="G18" s="15">
        <v>1055340.73</v>
      </c>
      <c r="H18" s="15">
        <f t="shared" si="4"/>
        <v>86762.449999999953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.399999999999999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24563238.66</v>
      </c>
      <c r="D42" s="23">
        <f t="shared" si="12"/>
        <v>0</v>
      </c>
      <c r="E42" s="23">
        <f t="shared" si="12"/>
        <v>24563238.66</v>
      </c>
      <c r="F42" s="23">
        <f t="shared" si="12"/>
        <v>23422225.25</v>
      </c>
      <c r="G42" s="23">
        <f t="shared" si="12"/>
        <v>23422225.25</v>
      </c>
      <c r="H42" s="23">
        <f t="shared" si="12"/>
        <v>1141013.4100000008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2021-02-12T23:39:12Z</cp:lastPrinted>
  <dcterms:created xsi:type="dcterms:W3CDTF">2014-02-10T03:37:14Z</dcterms:created>
  <dcterms:modified xsi:type="dcterms:W3CDTF">2021-02-23T19:27:48Z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